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baa1000-my.sharepoint.com/personal/hkrahmer_ebaa_org/Documents/Desktop/"/>
    </mc:Choice>
  </mc:AlternateContent>
  <xr:revisionPtr revIDLastSave="0" documentId="8_{4ABCEA78-EAC5-46B3-B87C-1B7028E05952}" xr6:coauthVersionLast="47" xr6:coauthVersionMax="47" xr10:uidLastSave="{00000000-0000-0000-0000-000000000000}"/>
  <bookViews>
    <workbookView xWindow="-108" yWindow="-108" windowWidth="23256" windowHeight="12456" xr2:uid="{8500E3D2-DF45-460E-A8A2-8989A88729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E53" i="1" s="1"/>
  <c r="E52" i="1"/>
  <c r="E50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3" i="1"/>
  <c r="E12" i="1"/>
  <c r="E11" i="1"/>
  <c r="E10" i="1"/>
  <c r="E9" i="1"/>
  <c r="E8" i="1"/>
  <c r="E7" i="1"/>
  <c r="E6" i="1"/>
  <c r="E5" i="1"/>
  <c r="B50" i="1"/>
  <c r="B30" i="1"/>
  <c r="C30" i="1"/>
  <c r="B8" i="1"/>
  <c r="B6" i="1"/>
  <c r="B5" i="1"/>
  <c r="D13" i="1"/>
  <c r="D46" i="1"/>
  <c r="D48" i="1" s="1"/>
  <c r="D52" i="1" s="1"/>
  <c r="B42" i="1"/>
  <c r="B41" i="1"/>
  <c r="B39" i="1"/>
  <c r="B33" i="1"/>
  <c r="B31" i="1"/>
  <c r="B29" i="1"/>
  <c r="B27" i="1"/>
  <c r="B19" i="1"/>
  <c r="B17" i="1"/>
  <c r="C50" i="1"/>
  <c r="C45" i="1"/>
  <c r="C44" i="1"/>
  <c r="C43" i="1"/>
  <c r="B43" i="1" s="1"/>
  <c r="C42" i="1"/>
  <c r="C41" i="1"/>
  <c r="C40" i="1"/>
  <c r="C39" i="1"/>
  <c r="C38" i="1"/>
  <c r="B38" i="1" s="1"/>
  <c r="C37" i="1"/>
  <c r="B37" i="1" s="1"/>
  <c r="C36" i="1"/>
  <c r="B36" i="1" s="1"/>
  <c r="C35" i="1"/>
  <c r="B35" i="1" s="1"/>
  <c r="C34" i="1"/>
  <c r="B34" i="1" s="1"/>
  <c r="C33" i="1"/>
  <c r="C32" i="1"/>
  <c r="C31" i="1"/>
  <c r="C29" i="1"/>
  <c r="C28" i="1"/>
  <c r="B28" i="1" s="1"/>
  <c r="C27" i="1"/>
  <c r="C26" i="1"/>
  <c r="B26" i="1" s="1"/>
  <c r="C24" i="1"/>
  <c r="B24" i="1" s="1"/>
  <c r="C23" i="1"/>
  <c r="B23" i="1" s="1"/>
  <c r="C22" i="1"/>
  <c r="C21" i="1"/>
  <c r="B21" i="1" s="1"/>
  <c r="C20" i="1"/>
  <c r="B20" i="1" s="1"/>
  <c r="C19" i="1"/>
  <c r="C18" i="1"/>
  <c r="B18" i="1" s="1"/>
  <c r="C17" i="1"/>
  <c r="C16" i="1"/>
  <c r="C12" i="1"/>
  <c r="C11" i="1"/>
  <c r="B11" i="1" s="1"/>
  <c r="C10" i="1"/>
  <c r="B10" i="1" s="1"/>
  <c r="C9" i="1"/>
  <c r="C8" i="1"/>
  <c r="C7" i="1"/>
  <c r="B7" i="1" s="1"/>
  <c r="C6" i="1"/>
  <c r="C5" i="1"/>
  <c r="D54" i="1" l="1"/>
  <c r="D53" i="1"/>
  <c r="C46" i="1"/>
  <c r="C48" i="1" s="1"/>
  <c r="C52" i="1" s="1"/>
  <c r="B16" i="1"/>
  <c r="B46" i="1" s="1"/>
  <c r="C13" i="1"/>
  <c r="B13" i="1"/>
  <c r="C54" i="1" l="1"/>
  <c r="C53" i="1"/>
  <c r="B48" i="1"/>
  <c r="B52" i="1" s="1"/>
</calcChain>
</file>

<file path=xl/sharedStrings.xml><?xml version="1.0" encoding="utf-8"?>
<sst xmlns="http://schemas.openxmlformats.org/spreadsheetml/2006/main" count="57" uniqueCount="54">
  <si>
    <t>EBACE 2025 Prelimenary Budget</t>
  </si>
  <si>
    <t>Revenue</t>
  </si>
  <si>
    <t>Total Revenue</t>
  </si>
  <si>
    <t>Expenses</t>
  </si>
  <si>
    <t>Total Expenses</t>
  </si>
  <si>
    <t>Event Net Profit</t>
  </si>
  <si>
    <t>Management Fee</t>
  </si>
  <si>
    <t>Variance</t>
  </si>
  <si>
    <t>EUR</t>
  </si>
  <si>
    <t>Registration</t>
  </si>
  <si>
    <t>Sponsorship Income</t>
  </si>
  <si>
    <t>Advertising Income</t>
  </si>
  <si>
    <t>Rebates, Commission, Royalties</t>
  </si>
  <si>
    <t>Rental Income</t>
  </si>
  <si>
    <t>Investment Income</t>
  </si>
  <si>
    <t>General Consulting</t>
  </si>
  <si>
    <t>Legal</t>
  </si>
  <si>
    <t>Audit &amp; Tax</t>
  </si>
  <si>
    <t>IT Consulting</t>
  </si>
  <si>
    <t>Communications</t>
  </si>
  <si>
    <t>Marketing</t>
  </si>
  <si>
    <t>Royalties &amp; Commissions</t>
  </si>
  <si>
    <t>Audio Visual</t>
  </si>
  <si>
    <t>Entertainment</t>
  </si>
  <si>
    <t>Design &amp; Graphics</t>
  </si>
  <si>
    <t>Speakers</t>
  </si>
  <si>
    <t>Security</t>
  </si>
  <si>
    <t>Other</t>
  </si>
  <si>
    <t>Catering</t>
  </si>
  <si>
    <t>Printing</t>
  </si>
  <si>
    <t>Postage, Shipping, Delivery</t>
  </si>
  <si>
    <t>Occupancy</t>
  </si>
  <si>
    <t>Insurance</t>
  </si>
  <si>
    <t>Investment &amp; Banking</t>
  </si>
  <si>
    <t>Eqiupment Rental</t>
  </si>
  <si>
    <t>Advertising &amp; Promotion</t>
  </si>
  <si>
    <t>Contr, Sponsorships &amp; Grants</t>
  </si>
  <si>
    <t>Telephone</t>
  </si>
  <si>
    <t>Supplies</t>
  </si>
  <si>
    <t>Other Expenses</t>
  </si>
  <si>
    <t>General</t>
  </si>
  <si>
    <t>Infrastructure &amp; Support</t>
  </si>
  <si>
    <t>Exhibits - Inside</t>
  </si>
  <si>
    <t>Exhibits - Static Display</t>
  </si>
  <si>
    <t>USD</t>
  </si>
  <si>
    <t>Notes</t>
  </si>
  <si>
    <t>Travel</t>
  </si>
  <si>
    <t>Meetings &amp; Related</t>
  </si>
  <si>
    <t>EBAA</t>
  </si>
  <si>
    <t>NBAA</t>
  </si>
  <si>
    <t>17% of total revenue</t>
  </si>
  <si>
    <t>Total Event Net Profit</t>
  </si>
  <si>
    <t>Notes:</t>
  </si>
  <si>
    <t>Please note this is all subject to a review on the security plan and associated costs as well as the static aircraft display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</si>
</sst>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€-2]\ * #,##0.00_);_([$€-2]\ * \(#,##0.00\);_([$€-2]\ * &quot;-&quot;??_);_(@_)"/>
    <numFmt numFmtId="165" formatCode="_([$$-409]* #,##0.00_);_([$$-409]* \(#,##0.00\);_([$$-409]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C3D4-7E39-4027-9F73-477CB29055B5}">
  <dimension ref="A1:F58"/>
  <sheetViews>
    <sheetView tabSelected="1" zoomScale="150" zoomScaleNormal="150" workbookViewId="0"/>
  </sheetViews>
  <sheetFormatPr defaultRowHeight="14.4" x14ac:dyDescent="0.3"/>
  <cols>
    <col min="1" max="1" width="28.88671875" bestFit="1" customWidth="1"/>
    <col min="2" max="3" width="14.88671875" bestFit="1" customWidth="1"/>
    <col min="4" max="4" width="19.6640625" customWidth="1"/>
    <col min="5" max="5" width="15.5546875" bestFit="1" customWidth="1"/>
    <col min="6" max="6" width="14.88671875" bestFit="1" customWidth="1"/>
  </cols>
  <sheetData>
    <row r="1" spans="1:6" ht="18" x14ac:dyDescent="0.35">
      <c r="A1" s="2" t="s">
        <v>0</v>
      </c>
    </row>
    <row r="3" spans="1:6" x14ac:dyDescent="0.3">
      <c r="B3" s="3">
        <v>2025</v>
      </c>
      <c r="C3" s="3">
        <v>2024</v>
      </c>
      <c r="D3" s="3">
        <v>2024</v>
      </c>
      <c r="E3" s="3" t="s">
        <v>7</v>
      </c>
      <c r="F3" s="3" t="s">
        <v>45</v>
      </c>
    </row>
    <row r="4" spans="1:6" x14ac:dyDescent="0.3">
      <c r="A4" s="1" t="s">
        <v>1</v>
      </c>
      <c r="B4" s="3" t="s">
        <v>8</v>
      </c>
      <c r="C4" s="3" t="s">
        <v>8</v>
      </c>
      <c r="D4" s="3" t="s">
        <v>44</v>
      </c>
      <c r="E4" s="3" t="s">
        <v>8</v>
      </c>
    </row>
    <row r="5" spans="1:6" x14ac:dyDescent="0.3">
      <c r="A5" t="s">
        <v>42</v>
      </c>
      <c r="B5" s="4">
        <f>C5*0.8</f>
        <v>4091037.7104000002</v>
      </c>
      <c r="C5" s="4">
        <f t="shared" ref="C5:C12" si="0">D5*0.93</f>
        <v>5113797.1380000003</v>
      </c>
      <c r="D5" s="5">
        <v>5498706.5999999996</v>
      </c>
      <c r="E5" s="4">
        <f t="shared" ref="E5:E13" si="1">B5-C5</f>
        <v>-1022759.4276000001</v>
      </c>
      <c r="F5" s="4"/>
    </row>
    <row r="6" spans="1:6" x14ac:dyDescent="0.3">
      <c r="A6" t="s">
        <v>43</v>
      </c>
      <c r="B6" s="4">
        <f>C6*0.8</f>
        <v>626119.91832000006</v>
      </c>
      <c r="C6" s="4">
        <f t="shared" si="0"/>
        <v>782649.8979000001</v>
      </c>
      <c r="D6" s="5">
        <v>841559.03</v>
      </c>
      <c r="E6" s="4">
        <f t="shared" si="1"/>
        <v>-156529.97958000004</v>
      </c>
    </row>
    <row r="7" spans="1:6" x14ac:dyDescent="0.3">
      <c r="A7" t="s">
        <v>9</v>
      </c>
      <c r="B7" s="4">
        <f>C7</f>
        <v>824855.98560000013</v>
      </c>
      <c r="C7" s="4">
        <f t="shared" si="0"/>
        <v>824855.98560000013</v>
      </c>
      <c r="D7" s="5">
        <v>886941.92</v>
      </c>
      <c r="E7" s="4">
        <f t="shared" si="1"/>
        <v>0</v>
      </c>
    </row>
    <row r="8" spans="1:6" x14ac:dyDescent="0.3">
      <c r="A8" t="s">
        <v>10</v>
      </c>
      <c r="B8" s="4">
        <f>C8*0.8</f>
        <v>402470.52</v>
      </c>
      <c r="C8" s="4">
        <f t="shared" si="0"/>
        <v>503088.15</v>
      </c>
      <c r="D8" s="5">
        <v>540955</v>
      </c>
      <c r="E8" s="4">
        <f t="shared" si="1"/>
        <v>-100617.63</v>
      </c>
    </row>
    <row r="9" spans="1:6" x14ac:dyDescent="0.3">
      <c r="A9" t="s">
        <v>11</v>
      </c>
      <c r="B9" s="4">
        <v>0</v>
      </c>
      <c r="C9" s="4">
        <f t="shared" si="0"/>
        <v>0</v>
      </c>
      <c r="D9" s="5">
        <v>0</v>
      </c>
      <c r="E9" s="4">
        <f t="shared" si="1"/>
        <v>0</v>
      </c>
    </row>
    <row r="10" spans="1:6" x14ac:dyDescent="0.3">
      <c r="A10" t="s">
        <v>12</v>
      </c>
      <c r="B10" s="4">
        <f>C10*0.85</f>
        <v>140884.80719999998</v>
      </c>
      <c r="C10" s="4">
        <f t="shared" si="0"/>
        <v>165746.83199999999</v>
      </c>
      <c r="D10" s="5">
        <v>178222.4</v>
      </c>
      <c r="E10" s="4">
        <f t="shared" si="1"/>
        <v>-24862.024800000014</v>
      </c>
    </row>
    <row r="11" spans="1:6" x14ac:dyDescent="0.3">
      <c r="A11" t="s">
        <v>13</v>
      </c>
      <c r="B11" s="4">
        <f>C11*0.85</f>
        <v>137349.375</v>
      </c>
      <c r="C11" s="4">
        <f t="shared" si="0"/>
        <v>161587.5</v>
      </c>
      <c r="D11" s="5">
        <v>173750</v>
      </c>
      <c r="E11" s="4">
        <f t="shared" si="1"/>
        <v>-24238.125</v>
      </c>
    </row>
    <row r="12" spans="1:6" x14ac:dyDescent="0.3">
      <c r="A12" t="s">
        <v>14</v>
      </c>
      <c r="B12" s="4">
        <v>0</v>
      </c>
      <c r="C12" s="4">
        <f t="shared" si="0"/>
        <v>72140.351100000014</v>
      </c>
      <c r="D12" s="5">
        <v>77570.27</v>
      </c>
      <c r="E12" s="4">
        <f t="shared" si="1"/>
        <v>-72140.351100000014</v>
      </c>
    </row>
    <row r="13" spans="1:6" x14ac:dyDescent="0.3">
      <c r="A13" s="1" t="s">
        <v>2</v>
      </c>
      <c r="B13" s="4">
        <f>SUM(B5:B12)</f>
        <v>6222718.3165199999</v>
      </c>
      <c r="C13" s="4">
        <f>SUM(C5:C12)</f>
        <v>7623865.8546000011</v>
      </c>
      <c r="D13" s="5">
        <f>SUM(D5:D12)</f>
        <v>8197705.2199999997</v>
      </c>
      <c r="E13" s="4">
        <f t="shared" si="1"/>
        <v>-1401147.5380800012</v>
      </c>
      <c r="F13" s="4"/>
    </row>
    <row r="14" spans="1:6" x14ac:dyDescent="0.3">
      <c r="B14" s="4"/>
      <c r="C14" s="4"/>
      <c r="D14" s="5"/>
      <c r="E14" s="4"/>
    </row>
    <row r="15" spans="1:6" x14ac:dyDescent="0.3">
      <c r="A15" s="1" t="s">
        <v>3</v>
      </c>
      <c r="B15" s="4"/>
      <c r="C15" s="4"/>
      <c r="D15" s="5"/>
      <c r="E15" s="4"/>
    </row>
    <row r="16" spans="1:6" x14ac:dyDescent="0.3">
      <c r="A16" t="s">
        <v>15</v>
      </c>
      <c r="B16" s="4">
        <f>C16*0.85</f>
        <v>41249.444129999996</v>
      </c>
      <c r="C16" s="4">
        <f t="shared" ref="C16:C24" si="2">D16*0.93</f>
        <v>48528.757799999999</v>
      </c>
      <c r="D16" s="5">
        <v>52181.46</v>
      </c>
      <c r="E16" s="4">
        <f>B16-C16</f>
        <v>-7279.3136700000032</v>
      </c>
    </row>
    <row r="17" spans="1:5" x14ac:dyDescent="0.3">
      <c r="A17" t="s">
        <v>16</v>
      </c>
      <c r="B17" s="4">
        <f>C17</f>
        <v>682.57350000000008</v>
      </c>
      <c r="C17" s="4">
        <f t="shared" si="2"/>
        <v>682.57350000000008</v>
      </c>
      <c r="D17" s="5">
        <v>733.95</v>
      </c>
      <c r="E17" s="4">
        <f t="shared" ref="E17:E46" si="3">B17-C17</f>
        <v>0</v>
      </c>
    </row>
    <row r="18" spans="1:5" x14ac:dyDescent="0.3">
      <c r="A18" t="s">
        <v>17</v>
      </c>
      <c r="B18" s="4">
        <f>C18</f>
        <v>44211.270000000004</v>
      </c>
      <c r="C18" s="4">
        <f t="shared" si="2"/>
        <v>44211.270000000004</v>
      </c>
      <c r="D18" s="5">
        <v>47539</v>
      </c>
      <c r="E18" s="4">
        <f t="shared" si="3"/>
        <v>0</v>
      </c>
    </row>
    <row r="19" spans="1:5" x14ac:dyDescent="0.3">
      <c r="A19" t="s">
        <v>18</v>
      </c>
      <c r="B19" s="4">
        <f>C19</f>
        <v>12004.068000000001</v>
      </c>
      <c r="C19" s="4">
        <f t="shared" si="2"/>
        <v>12004.068000000001</v>
      </c>
      <c r="D19" s="5">
        <v>12907.6</v>
      </c>
      <c r="E19" s="4">
        <f t="shared" si="3"/>
        <v>0</v>
      </c>
    </row>
    <row r="20" spans="1:5" x14ac:dyDescent="0.3">
      <c r="A20" t="s">
        <v>19</v>
      </c>
      <c r="B20" s="4">
        <f>C20*0.85</f>
        <v>189469.94113500003</v>
      </c>
      <c r="C20" s="4">
        <f t="shared" si="2"/>
        <v>222905.81310000003</v>
      </c>
      <c r="D20" s="5">
        <v>239683.67</v>
      </c>
      <c r="E20" s="4">
        <f t="shared" si="3"/>
        <v>-33435.871964999998</v>
      </c>
    </row>
    <row r="21" spans="1:5" x14ac:dyDescent="0.3">
      <c r="A21" t="s">
        <v>20</v>
      </c>
      <c r="B21" s="4">
        <f>C21*0.85</f>
        <v>82578.815715000004</v>
      </c>
      <c r="C21" s="4">
        <f t="shared" si="2"/>
        <v>97151.547900000005</v>
      </c>
      <c r="D21" s="5">
        <v>104464.03</v>
      </c>
      <c r="E21" s="4">
        <f t="shared" si="3"/>
        <v>-14572.732185000001</v>
      </c>
    </row>
    <row r="22" spans="1:5" x14ac:dyDescent="0.3">
      <c r="A22" t="s">
        <v>21</v>
      </c>
      <c r="B22" s="4">
        <v>0</v>
      </c>
      <c r="C22" s="4">
        <f t="shared" si="2"/>
        <v>62270.2425</v>
      </c>
      <c r="D22" s="5">
        <v>66957.25</v>
      </c>
      <c r="E22" s="4">
        <f t="shared" si="3"/>
        <v>-62270.2425</v>
      </c>
    </row>
    <row r="23" spans="1:5" x14ac:dyDescent="0.3">
      <c r="A23" t="s">
        <v>9</v>
      </c>
      <c r="B23" s="4">
        <f>C23</f>
        <v>78622.488299999997</v>
      </c>
      <c r="C23" s="4">
        <f t="shared" si="2"/>
        <v>78622.488299999997</v>
      </c>
      <c r="D23" s="5">
        <v>84540.31</v>
      </c>
      <c r="E23" s="4">
        <f t="shared" si="3"/>
        <v>0</v>
      </c>
    </row>
    <row r="24" spans="1:5" x14ac:dyDescent="0.3">
      <c r="A24" t="s">
        <v>22</v>
      </c>
      <c r="B24" s="4">
        <f>C24*0.85</f>
        <v>178316.65015500001</v>
      </c>
      <c r="C24" s="4">
        <f t="shared" si="2"/>
        <v>209784.29430000001</v>
      </c>
      <c r="D24" s="5">
        <v>225574.51</v>
      </c>
      <c r="E24" s="4">
        <f t="shared" si="3"/>
        <v>-31467.644144999998</v>
      </c>
    </row>
    <row r="25" spans="1:5" x14ac:dyDescent="0.3">
      <c r="A25" t="s">
        <v>23</v>
      </c>
      <c r="B25" s="4">
        <v>0</v>
      </c>
      <c r="C25" s="4">
        <v>0</v>
      </c>
      <c r="D25" s="5">
        <v>0</v>
      </c>
      <c r="E25" s="4">
        <f t="shared" si="3"/>
        <v>0</v>
      </c>
    </row>
    <row r="26" spans="1:5" x14ac:dyDescent="0.3">
      <c r="A26" t="s">
        <v>24</v>
      </c>
      <c r="B26" s="4">
        <f>C26</f>
        <v>15900.089099999999</v>
      </c>
      <c r="C26" s="4">
        <f t="shared" ref="C26:C45" si="4">D26*0.93</f>
        <v>15900.089099999999</v>
      </c>
      <c r="D26" s="5">
        <v>17096.87</v>
      </c>
      <c r="E26" s="4">
        <f t="shared" si="3"/>
        <v>0</v>
      </c>
    </row>
    <row r="27" spans="1:5" x14ac:dyDescent="0.3">
      <c r="A27" t="s">
        <v>25</v>
      </c>
      <c r="B27" s="4">
        <f>C27*0.85</f>
        <v>24155.529839999999</v>
      </c>
      <c r="C27" s="4">
        <f t="shared" si="4"/>
        <v>28418.270400000001</v>
      </c>
      <c r="D27" s="5">
        <v>30557.279999999999</v>
      </c>
      <c r="E27" s="4">
        <f t="shared" si="3"/>
        <v>-4262.740560000002</v>
      </c>
    </row>
    <row r="28" spans="1:5" x14ac:dyDescent="0.3">
      <c r="A28" t="s">
        <v>26</v>
      </c>
      <c r="B28" s="4">
        <f>C28*0.9</f>
        <v>925202.54105999996</v>
      </c>
      <c r="C28" s="4">
        <f t="shared" si="4"/>
        <v>1028002.8234</v>
      </c>
      <c r="D28" s="5">
        <v>1105379.3799999999</v>
      </c>
      <c r="E28" s="4">
        <f t="shared" si="3"/>
        <v>-102800.28234000003</v>
      </c>
    </row>
    <row r="29" spans="1:5" x14ac:dyDescent="0.3">
      <c r="A29" t="s">
        <v>27</v>
      </c>
      <c r="B29" s="4">
        <f>C29*0.85</f>
        <v>50761.388340000005</v>
      </c>
      <c r="C29" s="4">
        <f t="shared" si="4"/>
        <v>59719.280400000003</v>
      </c>
      <c r="D29" s="5">
        <v>64214.28</v>
      </c>
      <c r="E29" s="4">
        <f t="shared" si="3"/>
        <v>-8957.8920599999983</v>
      </c>
    </row>
    <row r="30" spans="1:5" x14ac:dyDescent="0.3">
      <c r="A30" t="s">
        <v>47</v>
      </c>
      <c r="B30" s="4">
        <f>C30*0.85</f>
        <v>1861726.8658499999</v>
      </c>
      <c r="C30" s="4">
        <f t="shared" si="4"/>
        <v>2190266.9010000001</v>
      </c>
      <c r="D30" s="5">
        <v>2355125.7000000002</v>
      </c>
      <c r="E30" s="4">
        <f t="shared" si="3"/>
        <v>-328540.03515000013</v>
      </c>
    </row>
    <row r="31" spans="1:5" x14ac:dyDescent="0.3">
      <c r="A31" t="s">
        <v>28</v>
      </c>
      <c r="B31" s="4">
        <f>C31*0.85</f>
        <v>103803.32175</v>
      </c>
      <c r="C31" s="4">
        <f t="shared" si="4"/>
        <v>122121.55500000001</v>
      </c>
      <c r="D31" s="5">
        <v>131313.5</v>
      </c>
      <c r="E31" s="4">
        <f t="shared" si="3"/>
        <v>-18318.233250000005</v>
      </c>
    </row>
    <row r="32" spans="1:5" x14ac:dyDescent="0.3">
      <c r="A32" t="s">
        <v>29</v>
      </c>
      <c r="B32" s="4">
        <v>0</v>
      </c>
      <c r="C32" s="4">
        <f t="shared" si="4"/>
        <v>0</v>
      </c>
      <c r="D32" s="5">
        <v>0</v>
      </c>
      <c r="E32" s="4">
        <f t="shared" si="3"/>
        <v>0</v>
      </c>
    </row>
    <row r="33" spans="1:6" x14ac:dyDescent="0.3">
      <c r="A33" t="s">
        <v>46</v>
      </c>
      <c r="B33" s="4">
        <f>C33*0.85</f>
        <v>291655.87617</v>
      </c>
      <c r="C33" s="4">
        <f t="shared" si="4"/>
        <v>343124.56020000001</v>
      </c>
      <c r="D33" s="5">
        <v>368951.14</v>
      </c>
      <c r="E33" s="4">
        <f t="shared" si="3"/>
        <v>-51468.684030000004</v>
      </c>
    </row>
    <row r="34" spans="1:6" x14ac:dyDescent="0.3">
      <c r="A34" t="s">
        <v>30</v>
      </c>
      <c r="B34" s="4">
        <f>C34*0.85</f>
        <v>474.94821000000002</v>
      </c>
      <c r="C34" s="4">
        <f t="shared" si="4"/>
        <v>558.76260000000002</v>
      </c>
      <c r="D34" s="5">
        <v>600.82000000000005</v>
      </c>
      <c r="E34" s="4">
        <f t="shared" si="3"/>
        <v>-83.814390000000003</v>
      </c>
    </row>
    <row r="35" spans="1:6" x14ac:dyDescent="0.3">
      <c r="A35" t="s">
        <v>31</v>
      </c>
      <c r="B35" s="4">
        <f>C35</f>
        <v>16904.554199999999</v>
      </c>
      <c r="C35" s="4">
        <f t="shared" si="4"/>
        <v>16904.554199999999</v>
      </c>
      <c r="D35" s="5">
        <v>18176.939999999999</v>
      </c>
      <c r="E35" s="4">
        <f t="shared" si="3"/>
        <v>0</v>
      </c>
    </row>
    <row r="36" spans="1:6" x14ac:dyDescent="0.3">
      <c r="A36" t="s">
        <v>32</v>
      </c>
      <c r="B36" s="4">
        <f>C36*0.85</f>
        <v>71817.264915000007</v>
      </c>
      <c r="C36" s="4">
        <f t="shared" si="4"/>
        <v>84490.899900000004</v>
      </c>
      <c r="D36" s="5">
        <v>90850.43</v>
      </c>
      <c r="E36" s="4">
        <f t="shared" si="3"/>
        <v>-12673.634984999997</v>
      </c>
    </row>
    <row r="37" spans="1:6" x14ac:dyDescent="0.3">
      <c r="A37" t="s">
        <v>33</v>
      </c>
      <c r="B37" s="4">
        <f>C37*0.85</f>
        <v>114067.49785499999</v>
      </c>
      <c r="C37" s="4">
        <f t="shared" si="4"/>
        <v>134197.0563</v>
      </c>
      <c r="D37" s="5">
        <v>144297.91</v>
      </c>
      <c r="E37" s="4">
        <f t="shared" si="3"/>
        <v>-20129.558445000002</v>
      </c>
    </row>
    <row r="38" spans="1:6" x14ac:dyDescent="0.3">
      <c r="A38" t="s">
        <v>34</v>
      </c>
      <c r="B38" s="4">
        <f>C38*0.85</f>
        <v>321.62283000000002</v>
      </c>
      <c r="C38" s="4">
        <f t="shared" si="4"/>
        <v>378.37980000000005</v>
      </c>
      <c r="D38" s="5">
        <v>406.86</v>
      </c>
      <c r="E38" s="4">
        <f t="shared" si="3"/>
        <v>-56.756970000000024</v>
      </c>
    </row>
    <row r="39" spans="1:6" x14ac:dyDescent="0.3">
      <c r="A39" t="s">
        <v>35</v>
      </c>
      <c r="B39" s="4">
        <f>C39*0.85</f>
        <v>83638.884120000002</v>
      </c>
      <c r="C39" s="4">
        <f t="shared" si="4"/>
        <v>98398.6872</v>
      </c>
      <c r="D39" s="5">
        <v>105805.04</v>
      </c>
      <c r="E39" s="4">
        <f t="shared" si="3"/>
        <v>-14759.803079999998</v>
      </c>
    </row>
    <row r="40" spans="1:6" x14ac:dyDescent="0.3">
      <c r="A40" t="s">
        <v>36</v>
      </c>
      <c r="B40" s="4">
        <v>0</v>
      </c>
      <c r="C40" s="4">
        <f t="shared" si="4"/>
        <v>0</v>
      </c>
      <c r="D40" s="5">
        <v>0</v>
      </c>
      <c r="E40" s="4">
        <f t="shared" si="3"/>
        <v>0</v>
      </c>
    </row>
    <row r="41" spans="1:6" x14ac:dyDescent="0.3">
      <c r="A41" t="s">
        <v>37</v>
      </c>
      <c r="B41" s="4">
        <f>C41*0.85</f>
        <v>2433.96531</v>
      </c>
      <c r="C41" s="4">
        <f t="shared" si="4"/>
        <v>2863.4886000000001</v>
      </c>
      <c r="D41" s="5">
        <v>3079.02</v>
      </c>
      <c r="E41" s="4">
        <f t="shared" si="3"/>
        <v>-429.52329000000009</v>
      </c>
    </row>
    <row r="42" spans="1:6" x14ac:dyDescent="0.3">
      <c r="A42" t="s">
        <v>38</v>
      </c>
      <c r="B42" s="4">
        <f>C42*0.85</f>
        <v>3132.9412200000002</v>
      </c>
      <c r="C42" s="4">
        <f t="shared" si="4"/>
        <v>3685.8132000000001</v>
      </c>
      <c r="D42" s="5">
        <v>3963.24</v>
      </c>
      <c r="E42" s="4">
        <f t="shared" si="3"/>
        <v>-552.87197999999989</v>
      </c>
    </row>
    <row r="43" spans="1:6" x14ac:dyDescent="0.3">
      <c r="A43" t="s">
        <v>39</v>
      </c>
      <c r="B43" s="4">
        <f>C43*0.85</f>
        <v>4619.2788449999998</v>
      </c>
      <c r="C43" s="4">
        <f t="shared" si="4"/>
        <v>5434.4457000000002</v>
      </c>
      <c r="D43" s="5">
        <v>5843.49</v>
      </c>
      <c r="E43" s="4">
        <f t="shared" si="3"/>
        <v>-815.1668550000004</v>
      </c>
    </row>
    <row r="44" spans="1:6" x14ac:dyDescent="0.3">
      <c r="A44" t="s">
        <v>40</v>
      </c>
      <c r="B44" s="4">
        <v>0</v>
      </c>
      <c r="C44" s="4">
        <f t="shared" si="4"/>
        <v>0</v>
      </c>
      <c r="D44" s="5">
        <v>0</v>
      </c>
      <c r="E44" s="4">
        <f t="shared" si="3"/>
        <v>0</v>
      </c>
    </row>
    <row r="45" spans="1:6" x14ac:dyDescent="0.3">
      <c r="A45" t="s">
        <v>41</v>
      </c>
      <c r="B45" s="4">
        <v>0</v>
      </c>
      <c r="C45" s="4">
        <f t="shared" si="4"/>
        <v>0</v>
      </c>
      <c r="D45" s="5">
        <v>0</v>
      </c>
      <c r="E45" s="4">
        <f t="shared" si="3"/>
        <v>0</v>
      </c>
    </row>
    <row r="46" spans="1:6" x14ac:dyDescent="0.3">
      <c r="A46" s="1" t="s">
        <v>4</v>
      </c>
      <c r="B46" s="4">
        <f>SUM(B16:B45)</f>
        <v>4197751.8205500003</v>
      </c>
      <c r="C46" s="4">
        <f>SUM(C16:C45)</f>
        <v>4910626.6223999998</v>
      </c>
      <c r="D46" s="5">
        <f>SUM(D16:D45)</f>
        <v>5280243.6800000006</v>
      </c>
      <c r="E46" s="4">
        <f t="shared" si="3"/>
        <v>-712874.80184999947</v>
      </c>
      <c r="F46" s="4"/>
    </row>
    <row r="47" spans="1:6" x14ac:dyDescent="0.3">
      <c r="B47" s="4"/>
      <c r="C47" s="4"/>
      <c r="D47" s="5"/>
      <c r="E47" s="4"/>
    </row>
    <row r="48" spans="1:6" x14ac:dyDescent="0.3">
      <c r="A48" s="1" t="s">
        <v>5</v>
      </c>
      <c r="B48" s="4">
        <f>B13-B46</f>
        <v>2024966.4959699996</v>
      </c>
      <c r="C48" s="4">
        <f>C13-C46</f>
        <v>2713239.2322000014</v>
      </c>
      <c r="D48" s="5">
        <f>D13-D46</f>
        <v>2917461.5399999991</v>
      </c>
      <c r="E48" s="4">
        <f>B48-C48</f>
        <v>-688272.73623000178</v>
      </c>
    </row>
    <row r="49" spans="1:6" x14ac:dyDescent="0.3">
      <c r="B49" s="4"/>
      <c r="C49" s="4"/>
      <c r="D49" s="5"/>
      <c r="E49" s="4"/>
    </row>
    <row r="50" spans="1:6" x14ac:dyDescent="0.3">
      <c r="A50" t="s">
        <v>6</v>
      </c>
      <c r="B50" s="4">
        <f>B13*0.17</f>
        <v>1057862.1138084</v>
      </c>
      <c r="C50" s="4">
        <f>D50*0.93</f>
        <v>663839.12430000002</v>
      </c>
      <c r="D50" s="5">
        <v>713805.51</v>
      </c>
      <c r="E50" s="4">
        <f>B50-C50</f>
        <v>394022.98950839997</v>
      </c>
      <c r="F50" t="s">
        <v>50</v>
      </c>
    </row>
    <row r="51" spans="1:6" x14ac:dyDescent="0.3">
      <c r="B51" s="4"/>
      <c r="C51" s="4"/>
      <c r="D51" s="4"/>
      <c r="E51" s="4"/>
    </row>
    <row r="52" spans="1:6" x14ac:dyDescent="0.3">
      <c r="A52" s="1" t="s">
        <v>51</v>
      </c>
      <c r="B52" s="4">
        <f>B48-B50</f>
        <v>967104.38216159958</v>
      </c>
      <c r="C52" s="4">
        <f>C48-C50</f>
        <v>2049400.1079000013</v>
      </c>
      <c r="D52" s="6">
        <f>D48-D50</f>
        <v>2203656.0299999993</v>
      </c>
      <c r="E52" s="4">
        <f>B52-C52</f>
        <v>-1082295.7257384018</v>
      </c>
    </row>
    <row r="53" spans="1:6" x14ac:dyDescent="0.3">
      <c r="A53" t="s">
        <v>48</v>
      </c>
      <c r="B53" s="4">
        <f>B52</f>
        <v>967104.38216159958</v>
      </c>
      <c r="C53" s="4">
        <f>C52*0.5</f>
        <v>1024700.0539500007</v>
      </c>
      <c r="D53" s="6">
        <f>D52*0.5</f>
        <v>1101828.0149999997</v>
      </c>
      <c r="E53" s="4">
        <f>B53-C53</f>
        <v>-57595.671788401087</v>
      </c>
    </row>
    <row r="54" spans="1:6" x14ac:dyDescent="0.3">
      <c r="A54" t="s">
        <v>49</v>
      </c>
      <c r="B54" s="4">
        <v>0</v>
      </c>
      <c r="C54" s="4">
        <f>C52*0.5</f>
        <v>1024700.0539500007</v>
      </c>
      <c r="D54" s="6">
        <f>D52*0.5</f>
        <v>1101828.0149999997</v>
      </c>
      <c r="E54" s="4"/>
    </row>
    <row r="57" spans="1:6" x14ac:dyDescent="0.3">
      <c r="A57" t="s">
        <v>52</v>
      </c>
      <c r="B57" s="4"/>
    </row>
    <row r="58" spans="1:6" x14ac:dyDescent="0.3">
      <c r="A58" t="s">
        <v>53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Roberts</dc:creator>
  <cp:lastModifiedBy>Holger Krahmer</cp:lastModifiedBy>
  <dcterms:created xsi:type="dcterms:W3CDTF">2024-10-22T15:41:11Z</dcterms:created>
  <dcterms:modified xsi:type="dcterms:W3CDTF">2024-11-08T11:27:12Z</dcterms:modified>
</cp:coreProperties>
</file>